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760"/>
  </bookViews>
  <sheets>
    <sheet name="Eliteholdet" sheetId="1" r:id="rId1"/>
    <sheet name="Ark3" sheetId="3" r:id="rId2"/>
  </sheets>
  <calcPr calcId="145621"/>
</workbook>
</file>

<file path=xl/calcChain.xml><?xml version="1.0" encoding="utf-8"?>
<calcChain xmlns="http://schemas.openxmlformats.org/spreadsheetml/2006/main">
  <c r="C20" i="1" l="1"/>
  <c r="H20" i="1" l="1"/>
  <c r="J20" i="1" s="1"/>
  <c r="J29" i="1" s="1"/>
  <c r="H19" i="1"/>
  <c r="J19" i="1" s="1"/>
  <c r="J17" i="1"/>
  <c r="H17" i="1"/>
  <c r="J16" i="1"/>
  <c r="H16" i="1"/>
  <c r="J15" i="1"/>
  <c r="J8" i="1"/>
  <c r="J7" i="1"/>
  <c r="J10" i="1" s="1"/>
  <c r="E31" i="1"/>
  <c r="C31" i="1"/>
  <c r="E23" i="1"/>
  <c r="E19" i="1"/>
  <c r="C24" i="1"/>
  <c r="E24" i="1" s="1"/>
  <c r="C23" i="1"/>
  <c r="C21" i="1"/>
  <c r="E21" i="1" s="1"/>
  <c r="E20" i="1"/>
  <c r="E7" i="1"/>
  <c r="E9" i="1"/>
  <c r="C8" i="1"/>
  <c r="E8" i="1" s="1"/>
  <c r="C12" i="1"/>
  <c r="E12" i="1" s="1"/>
  <c r="C11" i="1"/>
  <c r="E11" i="1" s="1"/>
  <c r="J30" i="1" l="1"/>
  <c r="J22" i="1"/>
  <c r="J26" i="1" s="1"/>
  <c r="J31" i="1"/>
  <c r="E42" i="1"/>
  <c r="E32" i="1"/>
  <c r="E40" i="1" s="1"/>
  <c r="E26" i="1" l="1"/>
  <c r="E41" i="1"/>
  <c r="E34" i="1"/>
  <c r="E14" i="1"/>
  <c r="E37" i="1" l="1"/>
</calcChain>
</file>

<file path=xl/sharedStrings.xml><?xml version="1.0" encoding="utf-8"?>
<sst xmlns="http://schemas.openxmlformats.org/spreadsheetml/2006/main" count="67" uniqueCount="34">
  <si>
    <t>Overnatning</t>
  </si>
  <si>
    <t>Flybilletter</t>
  </si>
  <si>
    <t>Billeje</t>
  </si>
  <si>
    <t>Træningsspring</t>
  </si>
  <si>
    <t>Antal</t>
  </si>
  <si>
    <t>Pris DKK</t>
  </si>
  <si>
    <t>Pris total</t>
  </si>
  <si>
    <t>Tunneltid</t>
  </si>
  <si>
    <t xml:space="preserve">Træner udgifter </t>
  </si>
  <si>
    <t>Total  tunneltræning</t>
  </si>
  <si>
    <t>Total USA træning</t>
  </si>
  <si>
    <t>Samlet træningsbudget 2013</t>
  </si>
  <si>
    <t>Heraf trænerudgifter</t>
  </si>
  <si>
    <t>Transport og logi</t>
  </si>
  <si>
    <t>Omkostninger forbundet med træning</t>
  </si>
  <si>
    <t>NB! Antallet af flybilletter og tunneltimer varierer med antallet af tilmeldte</t>
  </si>
  <si>
    <t>Total træningssamling</t>
  </si>
  <si>
    <t xml:space="preserve">Total tunneltræning </t>
  </si>
  <si>
    <t>Total træningssamlinger</t>
  </si>
  <si>
    <t>Vindtunneltræning England, planlagt 2 stk</t>
  </si>
  <si>
    <t>Træningssamlinger i Danmark, planlagt 3 stk</t>
  </si>
  <si>
    <t xml:space="preserve">Træningslejr i USA, planlagt 1 stk </t>
  </si>
  <si>
    <t xml:space="preserve">Træningssamlinger i Varde, planlagt 5 stk </t>
  </si>
  <si>
    <t>Vindtunneltræning England, planalgt 2 stk</t>
  </si>
  <si>
    <t>Derudover kommer udgifter for deltagelse i konkurrencer, ca. 50.000 kr.</t>
  </si>
  <si>
    <t>Samlet budget træningssamlinger talentudvikling 2013</t>
  </si>
  <si>
    <t>Budget for Eliteholdet</t>
  </si>
  <si>
    <t>Stk pris DKK</t>
  </si>
  <si>
    <t>2x4</t>
  </si>
  <si>
    <t>2x2</t>
  </si>
  <si>
    <t>5*20</t>
  </si>
  <si>
    <t>2x6</t>
  </si>
  <si>
    <t>Budget for Talentudvikling</t>
  </si>
  <si>
    <t>3x10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</si>
</sst>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kr.&quot;\ * #,##0.00_ ;_ &quot;kr.&quot;\ * \-#,##0.00_ ;_ &quot;kr.&quot;\ * &quot;-&quot;??_ ;_ @_ "/>
    <numFmt numFmtId="164" formatCode="_ [$kr.-406]\ * #,##0_ ;_ [$kr.-406]\ * \-#,##0_ ;_ [$kr.-406]\ * &quot;-&quot;??_ ;_ @_ "/>
    <numFmt numFmtId="165" formatCode="_ &quot;kr.&quot;\ * #,##0_ ;_ &quot;kr.&quot;\ * \-#,##0_ ;_ &quot;kr.&quot;\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6"/>
      <color theme="1"/>
      <name val="Arial"/>
      <family val="2"/>
    </font>
    <font>
      <b/>
      <u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right" vertical="center"/>
    </xf>
    <xf numFmtId="0" fontId="2" fillId="0" borderId="0" xfId="0" applyFont="1"/>
    <xf numFmtId="165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4" xfId="0" applyFont="1" applyBorder="1" applyAlignment="1">
      <alignment horizontal="right" vertical="center"/>
    </xf>
    <xf numFmtId="0" fontId="5" fillId="0" borderId="4" xfId="0" applyFont="1" applyBorder="1"/>
    <xf numFmtId="0" fontId="5" fillId="0" borderId="4" xfId="0" applyFont="1" applyBorder="1" applyAlignment="1">
      <alignment horizontal="right" vertical="center"/>
    </xf>
    <xf numFmtId="164" fontId="5" fillId="0" borderId="4" xfId="1" applyNumberFormat="1" applyFont="1" applyBorder="1" applyAlignment="1">
      <alignment horizontal="right" vertical="center"/>
    </xf>
    <xf numFmtId="0" fontId="5" fillId="0" borderId="0" xfId="0" applyFont="1" applyBorder="1"/>
    <xf numFmtId="0" fontId="5" fillId="0" borderId="0" xfId="0" applyFont="1" applyBorder="1" applyAlignment="1">
      <alignment horizontal="right" vertical="center"/>
    </xf>
    <xf numFmtId="164" fontId="5" fillId="0" borderId="0" xfId="1" applyNumberFormat="1" applyFont="1" applyBorder="1" applyAlignment="1">
      <alignment horizontal="right" vertical="center"/>
    </xf>
    <xf numFmtId="0" fontId="5" fillId="0" borderId="3" xfId="0" applyFont="1" applyBorder="1"/>
    <xf numFmtId="164" fontId="5" fillId="0" borderId="8" xfId="1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164" fontId="5" fillId="0" borderId="6" xfId="1" applyNumberFormat="1" applyFont="1" applyBorder="1" applyAlignment="1">
      <alignment horizontal="right" vertical="center"/>
    </xf>
    <xf numFmtId="0" fontId="5" fillId="0" borderId="12" xfId="0" applyFont="1" applyBorder="1"/>
    <xf numFmtId="0" fontId="5" fillId="0" borderId="1" xfId="0" applyFont="1" applyBorder="1" applyAlignment="1">
      <alignment horizontal="right" vertical="center"/>
    </xf>
    <xf numFmtId="164" fontId="5" fillId="0" borderId="11" xfId="1" applyNumberFormat="1" applyFont="1" applyBorder="1" applyAlignment="1">
      <alignment horizontal="right" vertical="center"/>
    </xf>
    <xf numFmtId="0" fontId="7" fillId="0" borderId="0" xfId="0" applyFont="1"/>
    <xf numFmtId="0" fontId="4" fillId="0" borderId="0" xfId="0" applyFont="1" applyAlignment="1">
      <alignment horizontal="center"/>
    </xf>
    <xf numFmtId="0" fontId="8" fillId="0" borderId="4" xfId="0" applyFont="1" applyBorder="1" applyAlignment="1">
      <alignment horizontal="right" vertical="center"/>
    </xf>
    <xf numFmtId="0" fontId="7" fillId="0" borderId="0" xfId="0" applyFont="1" applyBorder="1"/>
    <xf numFmtId="165" fontId="7" fillId="0" borderId="0" xfId="1" applyNumberFormat="1" applyFont="1" applyBorder="1"/>
    <xf numFmtId="0" fontId="6" fillId="0" borderId="7" xfId="0" applyFont="1" applyBorder="1"/>
    <xf numFmtId="0" fontId="6" fillId="0" borderId="1" xfId="0" applyFont="1" applyBorder="1"/>
    <xf numFmtId="164" fontId="6" fillId="0" borderId="11" xfId="0" applyNumberFormat="1" applyFont="1" applyBorder="1"/>
    <xf numFmtId="0" fontId="9" fillId="0" borderId="0" xfId="0" applyFont="1" applyBorder="1"/>
    <xf numFmtId="164" fontId="9" fillId="0" borderId="0" xfId="0" applyNumberFormat="1" applyFont="1" applyBorder="1"/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164" fontId="5" fillId="0" borderId="0" xfId="1" applyNumberFormat="1" applyFont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5" fillId="0" borderId="5" xfId="0" applyFont="1" applyBorder="1"/>
    <xf numFmtId="0" fontId="5" fillId="0" borderId="4" xfId="0" applyFont="1" applyBorder="1" applyAlignment="1">
      <alignment horizontal="right"/>
    </xf>
    <xf numFmtId="165" fontId="5" fillId="0" borderId="4" xfId="1" applyNumberFormat="1" applyFont="1" applyBorder="1"/>
    <xf numFmtId="165" fontId="5" fillId="0" borderId="0" xfId="1" applyNumberFormat="1" applyFont="1"/>
    <xf numFmtId="0" fontId="5" fillId="0" borderId="1" xfId="0" applyFont="1" applyBorder="1"/>
    <xf numFmtId="165" fontId="5" fillId="0" borderId="11" xfId="1" applyNumberFormat="1" applyFont="1" applyBorder="1"/>
    <xf numFmtId="0" fontId="5" fillId="0" borderId="0" xfId="0" applyFont="1" applyFill="1" applyBorder="1"/>
    <xf numFmtId="0" fontId="6" fillId="0" borderId="12" xfId="0" applyFont="1" applyBorder="1"/>
    <xf numFmtId="0" fontId="6" fillId="0" borderId="0" xfId="0" applyFont="1" applyBorder="1"/>
    <xf numFmtId="164" fontId="6" fillId="0" borderId="0" xfId="0" applyNumberFormat="1" applyFont="1" applyBorder="1"/>
    <xf numFmtId="164" fontId="5" fillId="0" borderId="3" xfId="0" applyNumberFormat="1" applyFont="1" applyBorder="1"/>
    <xf numFmtId="0" fontId="5" fillId="0" borderId="8" xfId="0" applyFont="1" applyBorder="1"/>
    <xf numFmtId="0" fontId="5" fillId="0" borderId="2" xfId="0" applyFont="1" applyBorder="1"/>
    <xf numFmtId="165" fontId="5" fillId="0" borderId="10" xfId="0" applyNumberFormat="1" applyFont="1" applyBorder="1"/>
    <xf numFmtId="164" fontId="5" fillId="0" borderId="10" xfId="0" applyNumberFormat="1" applyFont="1" applyBorder="1"/>
    <xf numFmtId="0" fontId="5" fillId="0" borderId="9" xfId="0" applyFont="1" applyBorder="1" applyAlignment="1"/>
    <xf numFmtId="0" fontId="5" fillId="0" borderId="3" xfId="0" applyFont="1" applyBorder="1" applyAlignment="1"/>
    <xf numFmtId="164" fontId="5" fillId="0" borderId="5" xfId="0" applyNumberFormat="1" applyFont="1" applyBorder="1" applyAlignment="1"/>
    <xf numFmtId="0" fontId="6" fillId="0" borderId="8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164" fontId="5" fillId="0" borderId="2" xfId="1" applyNumberFormat="1" applyFont="1" applyBorder="1" applyAlignment="1">
      <alignment horizontal="right" vertical="center"/>
    </xf>
    <xf numFmtId="0" fontId="5" fillId="0" borderId="7" xfId="0" applyFont="1" applyBorder="1"/>
    <xf numFmtId="0" fontId="5" fillId="0" borderId="7" xfId="0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7" xfId="0" applyNumberFormat="1" applyFont="1" applyBorder="1"/>
    <xf numFmtId="165" fontId="5" fillId="0" borderId="0" xfId="1" applyNumberFormat="1" applyFont="1" applyBorder="1"/>
    <xf numFmtId="165" fontId="5" fillId="0" borderId="0" xfId="0" applyNumberFormat="1" applyFont="1"/>
    <xf numFmtId="0" fontId="5" fillId="0" borderId="12" xfId="0" applyFont="1" applyFill="1" applyBorder="1"/>
    <xf numFmtId="165" fontId="5" fillId="0" borderId="1" xfId="0" applyNumberFormat="1" applyFont="1" applyBorder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view="pageLayout" topLeftCell="A4" zoomScale="70" zoomScaleNormal="90" zoomScalePageLayoutView="70" workbookViewId="0">
      <selection sqref="A1:E1"/>
    </sheetView>
  </sheetViews>
  <sheetFormatPr defaultColWidth="9.140625" defaultRowHeight="15" x14ac:dyDescent="0.25"/>
  <cols>
    <col min="1" max="1" width="29.42578125" customWidth="1"/>
    <col min="2" max="4" width="14" customWidth="1"/>
    <col min="5" max="5" width="15.28515625" customWidth="1"/>
    <col min="6" max="6" width="29.42578125" customWidth="1"/>
    <col min="7" max="9" width="14" customWidth="1"/>
    <col min="10" max="10" width="15.28515625" customWidth="1"/>
  </cols>
  <sheetData>
    <row r="1" spans="1:10" ht="33.75" x14ac:dyDescent="0.5">
      <c r="A1" s="4" t="s">
        <v>26</v>
      </c>
      <c r="B1" s="4"/>
      <c r="C1" s="4"/>
      <c r="D1" s="4"/>
      <c r="E1" s="4"/>
      <c r="F1" s="4" t="s">
        <v>32</v>
      </c>
      <c r="G1" s="4"/>
      <c r="H1" s="4"/>
      <c r="I1" s="4"/>
      <c r="J1" s="4"/>
    </row>
    <row r="2" spans="1:10" ht="16.5" customHeight="1" x14ac:dyDescent="0.5">
      <c r="F2" s="32"/>
      <c r="G2" s="32"/>
      <c r="H2" s="32"/>
      <c r="I2" s="32"/>
      <c r="J2" s="32"/>
    </row>
    <row r="3" spans="1:10" ht="15.75" x14ac:dyDescent="0.25">
      <c r="F3" s="21"/>
      <c r="G3" s="21"/>
      <c r="H3" s="21"/>
      <c r="I3" s="6"/>
      <c r="J3" s="6"/>
    </row>
    <row r="4" spans="1:10" ht="20.25" x14ac:dyDescent="0.3">
      <c r="A4" s="5" t="s">
        <v>21</v>
      </c>
      <c r="B4" s="5"/>
      <c r="C4" s="5"/>
      <c r="D4" s="5"/>
      <c r="E4" s="5"/>
      <c r="F4" s="5" t="s">
        <v>22</v>
      </c>
      <c r="G4" s="5"/>
      <c r="H4" s="5"/>
      <c r="I4" s="5"/>
      <c r="J4" s="5"/>
    </row>
    <row r="5" spans="1:10" x14ac:dyDescent="0.25">
      <c r="B5" s="1"/>
      <c r="C5" s="1"/>
      <c r="D5" s="1"/>
      <c r="E5" s="1"/>
      <c r="F5" s="21"/>
      <c r="G5" s="21"/>
      <c r="H5" s="21"/>
      <c r="I5" s="21"/>
      <c r="J5" s="21"/>
    </row>
    <row r="6" spans="1:10" ht="15.75" x14ac:dyDescent="0.25">
      <c r="A6" s="6"/>
      <c r="B6" s="7" t="s">
        <v>4</v>
      </c>
      <c r="C6" s="7" t="s">
        <v>27</v>
      </c>
      <c r="D6" s="7"/>
      <c r="E6" s="7" t="s">
        <v>5</v>
      </c>
      <c r="F6" s="14"/>
      <c r="G6" s="7" t="s">
        <v>4</v>
      </c>
      <c r="H6" s="23" t="s">
        <v>27</v>
      </c>
      <c r="I6" s="7"/>
      <c r="J6" s="7" t="s">
        <v>6</v>
      </c>
    </row>
    <row r="7" spans="1:10" ht="15.75" x14ac:dyDescent="0.25">
      <c r="A7" s="8" t="s">
        <v>1</v>
      </c>
      <c r="B7" s="9">
        <v>5</v>
      </c>
      <c r="C7" s="9">
        <v>5000</v>
      </c>
      <c r="D7" s="9"/>
      <c r="E7" s="10">
        <f>C7*B7</f>
        <v>25000</v>
      </c>
      <c r="F7" s="8" t="s">
        <v>3</v>
      </c>
      <c r="G7" s="9" t="s">
        <v>30</v>
      </c>
      <c r="H7" s="9">
        <v>120</v>
      </c>
      <c r="I7" s="9"/>
      <c r="J7" s="10">
        <f>100*H7</f>
        <v>12000</v>
      </c>
    </row>
    <row r="8" spans="1:10" ht="15.75" x14ac:dyDescent="0.25">
      <c r="A8" s="8" t="s">
        <v>2</v>
      </c>
      <c r="B8" s="9">
        <v>1</v>
      </c>
      <c r="C8" s="9">
        <f>550*6</f>
        <v>3300</v>
      </c>
      <c r="D8" s="9"/>
      <c r="E8" s="10">
        <f>C8*B8</f>
        <v>3300</v>
      </c>
      <c r="F8" s="8" t="s">
        <v>8</v>
      </c>
      <c r="G8" s="9">
        <v>5</v>
      </c>
      <c r="H8" s="9">
        <v>1000</v>
      </c>
      <c r="I8" s="9"/>
      <c r="J8" s="10">
        <f>G8*H8</f>
        <v>5000</v>
      </c>
    </row>
    <row r="9" spans="1:10" ht="15.75" x14ac:dyDescent="0.25">
      <c r="A9" s="8" t="s">
        <v>0</v>
      </c>
      <c r="B9" s="9">
        <v>8</v>
      </c>
      <c r="C9" s="9">
        <v>600</v>
      </c>
      <c r="D9" s="9"/>
      <c r="E9" s="10">
        <f>C9*B9</f>
        <v>4800</v>
      </c>
      <c r="F9" s="6"/>
      <c r="G9" s="33"/>
      <c r="H9" s="33"/>
      <c r="I9" s="33"/>
      <c r="J9" s="34"/>
    </row>
    <row r="10" spans="1:10" ht="16.5" thickBot="1" x14ac:dyDescent="0.3">
      <c r="A10" s="11"/>
      <c r="B10" s="12"/>
      <c r="C10" s="12"/>
      <c r="D10" s="12"/>
      <c r="E10" s="13"/>
      <c r="F10" s="18" t="s">
        <v>16</v>
      </c>
      <c r="G10" s="19"/>
      <c r="H10" s="19"/>
      <c r="I10" s="19"/>
      <c r="J10" s="20">
        <f>SUM(J6:J9)</f>
        <v>17000</v>
      </c>
    </row>
    <row r="11" spans="1:10" ht="15.75" x14ac:dyDescent="0.25">
      <c r="A11" s="8" t="s">
        <v>3</v>
      </c>
      <c r="B11" s="9">
        <v>50</v>
      </c>
      <c r="C11" s="9">
        <f>24*5*6</f>
        <v>720</v>
      </c>
      <c r="D11" s="9"/>
      <c r="E11" s="10">
        <f>B11*C11</f>
        <v>36000</v>
      </c>
      <c r="F11" s="6"/>
      <c r="G11" s="6"/>
      <c r="H11" s="6"/>
      <c r="I11" s="6"/>
      <c r="J11" s="6"/>
    </row>
    <row r="12" spans="1:10" ht="20.25" x14ac:dyDescent="0.3">
      <c r="A12" s="8" t="s">
        <v>8</v>
      </c>
      <c r="B12" s="9">
        <v>5</v>
      </c>
      <c r="C12" s="9">
        <f>350*6</f>
        <v>2100</v>
      </c>
      <c r="D12" s="9"/>
      <c r="E12" s="15">
        <f>B12*C12</f>
        <v>10500</v>
      </c>
      <c r="F12" s="35" t="s">
        <v>23</v>
      </c>
      <c r="G12" s="35"/>
      <c r="H12" s="35"/>
      <c r="I12" s="35"/>
      <c r="J12" s="35"/>
    </row>
    <row r="13" spans="1:10" ht="20.25" x14ac:dyDescent="0.3">
      <c r="A13" s="11"/>
      <c r="B13" s="16"/>
      <c r="C13" s="16"/>
      <c r="D13" s="16"/>
      <c r="E13" s="17"/>
      <c r="F13" s="22"/>
      <c r="G13" s="22"/>
      <c r="H13" s="22"/>
      <c r="I13" s="22"/>
      <c r="J13" s="22"/>
    </row>
    <row r="14" spans="1:10" ht="16.5" thickBot="1" x14ac:dyDescent="0.3">
      <c r="A14" s="18" t="s">
        <v>10</v>
      </c>
      <c r="B14" s="19"/>
      <c r="C14" s="19"/>
      <c r="D14" s="19"/>
      <c r="E14" s="20">
        <f>SUM(E7:E12)</f>
        <v>79600</v>
      </c>
      <c r="F14" s="36"/>
      <c r="G14" s="7" t="s">
        <v>4</v>
      </c>
      <c r="H14" s="23" t="s">
        <v>27</v>
      </c>
      <c r="I14" s="7"/>
      <c r="J14" s="7" t="s">
        <v>6</v>
      </c>
    </row>
    <row r="15" spans="1:10" ht="15.75" x14ac:dyDescent="0.25">
      <c r="A15" s="21"/>
      <c r="B15" s="21"/>
      <c r="C15" s="21"/>
      <c r="D15" s="21"/>
      <c r="E15" s="21"/>
      <c r="F15" s="8" t="s">
        <v>1</v>
      </c>
      <c r="G15" s="37" t="s">
        <v>31</v>
      </c>
      <c r="H15" s="8">
        <v>900</v>
      </c>
      <c r="I15" s="8"/>
      <c r="J15" s="38">
        <f>12*H15</f>
        <v>10800</v>
      </c>
    </row>
    <row r="16" spans="1:10" ht="20.25" x14ac:dyDescent="0.3">
      <c r="A16" s="5" t="s">
        <v>19</v>
      </c>
      <c r="B16" s="5"/>
      <c r="C16" s="5"/>
      <c r="D16" s="5"/>
      <c r="E16" s="5"/>
      <c r="F16" s="8" t="s">
        <v>2</v>
      </c>
      <c r="G16" s="37" t="s">
        <v>29</v>
      </c>
      <c r="H16" s="8">
        <f>60*9</f>
        <v>540</v>
      </c>
      <c r="I16" s="8"/>
      <c r="J16" s="38">
        <f>4*540</f>
        <v>2160</v>
      </c>
    </row>
    <row r="17" spans="1:10" ht="15" customHeight="1" x14ac:dyDescent="0.3">
      <c r="A17" s="22"/>
      <c r="B17" s="22"/>
      <c r="C17" s="22"/>
      <c r="D17" s="22"/>
      <c r="E17" s="22"/>
      <c r="F17" s="8" t="s">
        <v>0</v>
      </c>
      <c r="G17" s="37" t="s">
        <v>29</v>
      </c>
      <c r="H17" s="8">
        <f>200*9</f>
        <v>1800</v>
      </c>
      <c r="I17" s="8"/>
      <c r="J17" s="38">
        <f>4*540</f>
        <v>2160</v>
      </c>
    </row>
    <row r="18" spans="1:10" ht="15.75" x14ac:dyDescent="0.25">
      <c r="A18" s="36"/>
      <c r="B18" s="7" t="s">
        <v>4</v>
      </c>
      <c r="C18" s="7" t="s">
        <v>27</v>
      </c>
      <c r="D18" s="7"/>
      <c r="E18" s="7" t="s">
        <v>6</v>
      </c>
      <c r="F18" s="6"/>
      <c r="G18" s="6"/>
      <c r="H18" s="6"/>
      <c r="I18" s="6"/>
      <c r="J18" s="39"/>
    </row>
    <row r="19" spans="1:10" ht="15.75" x14ac:dyDescent="0.25">
      <c r="A19" s="8" t="s">
        <v>1</v>
      </c>
      <c r="B19" s="37" t="s">
        <v>28</v>
      </c>
      <c r="C19" s="8">
        <v>900</v>
      </c>
      <c r="D19" s="8"/>
      <c r="E19" s="38">
        <f>C19*8</f>
        <v>7200</v>
      </c>
      <c r="F19" s="8" t="s">
        <v>7</v>
      </c>
      <c r="G19" s="37" t="s">
        <v>28</v>
      </c>
      <c r="H19" s="8">
        <f>680*9</f>
        <v>6120</v>
      </c>
      <c r="I19" s="8"/>
      <c r="J19" s="38">
        <f>8*H19</f>
        <v>48960</v>
      </c>
    </row>
    <row r="20" spans="1:10" ht="15.75" x14ac:dyDescent="0.25">
      <c r="A20" s="8" t="s">
        <v>2</v>
      </c>
      <c r="B20" s="8">
        <v>2</v>
      </c>
      <c r="C20" s="8">
        <f>80*9</f>
        <v>720</v>
      </c>
      <c r="D20" s="8"/>
      <c r="E20" s="38">
        <f t="shared" ref="E20" si="0">C20*B20</f>
        <v>1440</v>
      </c>
      <c r="F20" s="8" t="s">
        <v>8</v>
      </c>
      <c r="G20" s="37" t="s">
        <v>28</v>
      </c>
      <c r="H20" s="8">
        <f>200*9</f>
        <v>1800</v>
      </c>
      <c r="I20" s="8"/>
      <c r="J20" s="38">
        <f>8*H20</f>
        <v>14400</v>
      </c>
    </row>
    <row r="21" spans="1:10" ht="15.75" x14ac:dyDescent="0.25">
      <c r="A21" s="8" t="s">
        <v>0</v>
      </c>
      <c r="B21" s="37" t="s">
        <v>29</v>
      </c>
      <c r="C21" s="8">
        <f>100*9</f>
        <v>900</v>
      </c>
      <c r="D21" s="8"/>
      <c r="E21" s="38">
        <f>C21*4</f>
        <v>3600</v>
      </c>
      <c r="F21" s="6"/>
      <c r="G21" s="6"/>
      <c r="H21" s="6"/>
      <c r="I21" s="6"/>
      <c r="J21" s="39"/>
    </row>
    <row r="22" spans="1:10" ht="16.5" thickBot="1" x14ac:dyDescent="0.3">
      <c r="A22" s="6"/>
      <c r="B22" s="6"/>
      <c r="C22" s="6"/>
      <c r="D22" s="6"/>
      <c r="E22" s="38"/>
      <c r="F22" s="18" t="s">
        <v>9</v>
      </c>
      <c r="G22" s="40"/>
      <c r="H22" s="40"/>
      <c r="I22" s="40"/>
      <c r="J22" s="41">
        <f>SUM(J15:J21)</f>
        <v>78480</v>
      </c>
    </row>
    <row r="23" spans="1:10" ht="15.75" x14ac:dyDescent="0.25">
      <c r="A23" s="8" t="s">
        <v>7</v>
      </c>
      <c r="B23" s="37" t="s">
        <v>29</v>
      </c>
      <c r="C23" s="8">
        <f>680*9</f>
        <v>6120</v>
      </c>
      <c r="D23" s="8"/>
      <c r="E23" s="38">
        <f t="shared" ref="E23:E24" si="1">C23*4</f>
        <v>24480</v>
      </c>
      <c r="F23" s="42" t="s">
        <v>15</v>
      </c>
      <c r="G23" s="6"/>
      <c r="H23" s="6"/>
      <c r="I23" s="6"/>
      <c r="J23" s="6"/>
    </row>
    <row r="24" spans="1:10" ht="15.75" x14ac:dyDescent="0.25">
      <c r="A24" s="8" t="s">
        <v>8</v>
      </c>
      <c r="B24" s="37" t="s">
        <v>29</v>
      </c>
      <c r="C24" s="8">
        <f>200*9</f>
        <v>1800</v>
      </c>
      <c r="D24" s="8"/>
      <c r="E24" s="38">
        <f t="shared" si="1"/>
        <v>7200</v>
      </c>
      <c r="F24" s="42"/>
      <c r="G24" s="6"/>
      <c r="H24" s="6"/>
      <c r="I24" s="6"/>
      <c r="J24" s="6"/>
    </row>
    <row r="25" spans="1:10" ht="15.75" x14ac:dyDescent="0.25">
      <c r="A25" s="11"/>
      <c r="B25" s="11"/>
      <c r="C25" s="11"/>
      <c r="D25" s="11"/>
      <c r="E25" s="61"/>
      <c r="F25" s="6"/>
      <c r="G25" s="6"/>
      <c r="H25" s="6"/>
      <c r="I25" s="6"/>
      <c r="J25" s="6"/>
    </row>
    <row r="26" spans="1:10" ht="16.5" thickBot="1" x14ac:dyDescent="0.3">
      <c r="A26" s="63" t="s">
        <v>17</v>
      </c>
      <c r="B26" s="40"/>
      <c r="C26" s="40"/>
      <c r="D26" s="64"/>
      <c r="E26" s="41">
        <f>SUM(E19:E25)</f>
        <v>43920</v>
      </c>
      <c r="F26" s="43" t="s">
        <v>25</v>
      </c>
      <c r="G26" s="27"/>
      <c r="H26" s="27"/>
      <c r="I26" s="27"/>
      <c r="J26" s="28">
        <f>SUM(J22+J10)</f>
        <v>95480</v>
      </c>
    </row>
    <row r="27" spans="1:10" ht="15.75" x14ac:dyDescent="0.25">
      <c r="A27" s="24"/>
      <c r="B27" s="24"/>
      <c r="C27" s="24"/>
      <c r="D27" s="24"/>
      <c r="E27" s="25"/>
      <c r="F27" s="44"/>
      <c r="G27" s="44"/>
      <c r="H27" s="44"/>
      <c r="I27" s="44"/>
      <c r="J27" s="45"/>
    </row>
    <row r="28" spans="1:10" ht="20.25" x14ac:dyDescent="0.3">
      <c r="A28" s="5" t="s">
        <v>20</v>
      </c>
      <c r="B28" s="5"/>
      <c r="C28" s="5"/>
      <c r="D28" s="5"/>
      <c r="E28" s="5"/>
      <c r="F28" s="14"/>
      <c r="G28" s="14"/>
      <c r="H28" s="14"/>
      <c r="I28" s="14"/>
      <c r="J28" s="46"/>
    </row>
    <row r="29" spans="1:10" ht="15.75" x14ac:dyDescent="0.25">
      <c r="A29" s="21"/>
      <c r="B29" s="21"/>
      <c r="C29" s="21"/>
      <c r="D29" s="21"/>
      <c r="E29" s="21"/>
      <c r="F29" s="47" t="s">
        <v>12</v>
      </c>
      <c r="G29" s="48"/>
      <c r="H29" s="48"/>
      <c r="I29" s="48"/>
      <c r="J29" s="49">
        <f>J20+J8</f>
        <v>19400</v>
      </c>
    </row>
    <row r="30" spans="1:10" ht="15.75" x14ac:dyDescent="0.25">
      <c r="A30" s="14"/>
      <c r="B30" s="7" t="s">
        <v>4</v>
      </c>
      <c r="C30" s="7" t="s">
        <v>27</v>
      </c>
      <c r="D30" s="8"/>
      <c r="E30" s="54" t="s">
        <v>6</v>
      </c>
      <c r="F30" s="47" t="s">
        <v>13</v>
      </c>
      <c r="G30" s="48"/>
      <c r="H30" s="48"/>
      <c r="I30" s="48"/>
      <c r="J30" s="50">
        <f>J15+J16+J17</f>
        <v>15120</v>
      </c>
    </row>
    <row r="31" spans="1:10" ht="15.75" x14ac:dyDescent="0.25">
      <c r="A31" s="14" t="s">
        <v>3</v>
      </c>
      <c r="B31" s="9" t="s">
        <v>33</v>
      </c>
      <c r="C31" s="9">
        <f>195*6</f>
        <v>1170</v>
      </c>
      <c r="D31" s="8"/>
      <c r="E31" s="15">
        <f>C31*30</f>
        <v>35100</v>
      </c>
      <c r="F31" s="51" t="s">
        <v>14</v>
      </c>
      <c r="G31" s="52"/>
      <c r="H31" s="52"/>
      <c r="I31" s="52"/>
      <c r="J31" s="53">
        <f>J7+J19</f>
        <v>60960</v>
      </c>
    </row>
    <row r="32" spans="1:10" ht="15.75" x14ac:dyDescent="0.25">
      <c r="A32" s="14" t="s">
        <v>8</v>
      </c>
      <c r="B32" s="9">
        <v>3</v>
      </c>
      <c r="C32" s="9">
        <v>1000</v>
      </c>
      <c r="D32" s="8"/>
      <c r="E32" s="10">
        <f>C32*B32</f>
        <v>3000</v>
      </c>
      <c r="F32" s="2"/>
      <c r="G32" s="2"/>
      <c r="H32" s="2"/>
      <c r="I32" s="2"/>
      <c r="J32" s="3"/>
    </row>
    <row r="33" spans="1:10" ht="15.75" x14ac:dyDescent="0.25">
      <c r="A33" s="11"/>
      <c r="B33" s="55"/>
      <c r="C33" s="55"/>
      <c r="D33" s="55"/>
      <c r="E33" s="56"/>
    </row>
    <row r="34" spans="1:10" ht="16.5" thickBot="1" x14ac:dyDescent="0.3">
      <c r="A34" s="57" t="s">
        <v>18</v>
      </c>
      <c r="B34" s="58"/>
      <c r="C34" s="58"/>
      <c r="D34" s="59"/>
      <c r="E34" s="60">
        <f>SUM(E31:E33)</f>
        <v>38100</v>
      </c>
      <c r="G34" s="1"/>
      <c r="H34" s="1"/>
      <c r="I34" s="1"/>
      <c r="J34" s="1"/>
    </row>
    <row r="35" spans="1:10" ht="15.75" x14ac:dyDescent="0.25">
      <c r="A35" s="11"/>
      <c r="B35" s="11"/>
      <c r="C35" s="11"/>
      <c r="D35" s="11"/>
      <c r="E35" s="61"/>
    </row>
    <row r="36" spans="1:10" ht="15.75" x14ac:dyDescent="0.25">
      <c r="A36" s="11"/>
      <c r="B36" s="11"/>
      <c r="C36" s="11"/>
      <c r="D36" s="11"/>
      <c r="E36" s="61"/>
    </row>
    <row r="37" spans="1:10" ht="16.5" thickBot="1" x14ac:dyDescent="0.3">
      <c r="A37" s="26" t="s">
        <v>11</v>
      </c>
      <c r="B37" s="27"/>
      <c r="C37" s="27"/>
      <c r="D37" s="27"/>
      <c r="E37" s="28">
        <f>SUM(E26+E14+E34)</f>
        <v>161620</v>
      </c>
    </row>
    <row r="38" spans="1:10" ht="15.75" x14ac:dyDescent="0.25">
      <c r="A38" s="29"/>
      <c r="B38" s="29"/>
      <c r="C38" s="29"/>
      <c r="D38" s="29"/>
      <c r="E38" s="30"/>
    </row>
    <row r="39" spans="1:10" ht="15.75" x14ac:dyDescent="0.25">
      <c r="A39" s="14"/>
      <c r="B39" s="14"/>
      <c r="C39" s="14"/>
      <c r="D39" s="14"/>
      <c r="E39" s="46"/>
    </row>
    <row r="40" spans="1:10" ht="15.75" x14ac:dyDescent="0.25">
      <c r="A40" s="47" t="s">
        <v>12</v>
      </c>
      <c r="B40" s="14"/>
      <c r="C40" s="14"/>
      <c r="D40" s="14"/>
      <c r="E40" s="49">
        <f>E24+E12+E32</f>
        <v>20700</v>
      </c>
    </row>
    <row r="41" spans="1:10" ht="15.75" x14ac:dyDescent="0.25">
      <c r="A41" s="47" t="s">
        <v>13</v>
      </c>
      <c r="B41" s="48"/>
      <c r="C41" s="48"/>
      <c r="D41" s="48"/>
      <c r="E41" s="50">
        <f>E7+E19+E8+E20+E9+E21</f>
        <v>45340</v>
      </c>
    </row>
    <row r="42" spans="1:10" ht="15.75" x14ac:dyDescent="0.25">
      <c r="A42" s="51" t="s">
        <v>14</v>
      </c>
      <c r="B42" s="52"/>
      <c r="C42" s="52"/>
      <c r="D42" s="52"/>
      <c r="E42" s="53">
        <f>E11+E23+E31</f>
        <v>95580</v>
      </c>
    </row>
    <row r="43" spans="1:10" ht="15.75" x14ac:dyDescent="0.25">
      <c r="A43" s="6"/>
      <c r="B43" s="6"/>
      <c r="C43" s="6"/>
      <c r="D43" s="6"/>
      <c r="E43" s="62"/>
    </row>
    <row r="44" spans="1:10" x14ac:dyDescent="0.25">
      <c r="A44" s="21" t="s">
        <v>24</v>
      </c>
      <c r="B44" s="31"/>
      <c r="C44" s="31"/>
      <c r="D44" s="31"/>
      <c r="E44" s="31"/>
    </row>
    <row r="45" spans="1:10" x14ac:dyDescent="0.25">
      <c r="A45" s="21"/>
      <c r="B45" s="21"/>
      <c r="C45" s="21"/>
      <c r="D45" s="21"/>
      <c r="E45" s="21"/>
    </row>
  </sheetData>
  <mergeCells count="7">
    <mergeCell ref="F1:J1"/>
    <mergeCell ref="F4:J4"/>
    <mergeCell ref="F12:J12"/>
    <mergeCell ref="A28:E28"/>
    <mergeCell ref="A4:E4"/>
    <mergeCell ref="A16:E16"/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87F2185FCCCA4BB401368EB61DF90C" ma:contentTypeVersion="0" ma:contentTypeDescription="Opret et nyt dokument." ma:contentTypeScope="" ma:versionID="7af7d8f4b667ea386d64f327170c89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f5f8b7a12903fc150245522468e52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72D574-FAC2-47B8-A0CD-2260C60AD485}"/>
</file>

<file path=customXml/itemProps2.xml><?xml version="1.0" encoding="utf-8"?>
<ds:datastoreItem xmlns:ds="http://schemas.openxmlformats.org/officeDocument/2006/customXml" ds:itemID="{F7AA4C4B-3398-4D98-9366-BB5C8914B8F2}"/>
</file>

<file path=customXml/itemProps3.xml><?xml version="1.0" encoding="utf-8"?>
<ds:datastoreItem xmlns:ds="http://schemas.openxmlformats.org/officeDocument/2006/customXml" ds:itemID="{7274BDFE-AB2C-4F44-9AA7-F628305B45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Eliteholdet</vt:lpstr>
      <vt:lpstr>Ark3</vt:lpstr>
    </vt:vector>
  </TitlesOfParts>
  <Company>Energinet.dk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Mine Møller Petersen</dc:creator>
  <cp:lastModifiedBy>Anne Mine Møller Petersen</cp:lastModifiedBy>
  <dcterms:created xsi:type="dcterms:W3CDTF">2013-02-06T17:59:55Z</dcterms:created>
  <dcterms:modified xsi:type="dcterms:W3CDTF">2013-02-28T23:45:09Z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0x010100E887F2185FCCCA4BB401368EB61DF90C</vt:lpwstr>
  </property>
</Properties>
</file>